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00" firstSheet="0" activeTab="0"/>
  </bookViews>
  <sheets>
    <sheet name="исполнение сметы 2017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<sst xmlns="http://schemas.openxmlformats.org/spreadsheetml/2006/main" count="102" uniqueCount="102">
  <si>
    <t>УТВЕРЖДЕНО</t>
  </si>
  <si>
    <t>общим собранием членов ТСЖ «Твин Пикс»</t>
  </si>
  <si>
    <t>Протокол №______ от «____»_______2018г</t>
  </si>
  <si>
    <t>исполнение сметы 2017</t>
  </si>
  <si>
    <t>статьи затрат</t>
  </si>
  <si>
    <t>расходы, план</t>
  </si>
  <si>
    <t>расходы, факт</t>
  </si>
  <si>
    <t>Содержание общего имущества,(м2), в т.ч.:</t>
  </si>
  <si>
    <t>1.1</t>
  </si>
  <si>
    <t>Услуги по содержанию ОИ МКД, в том числе тех.осмотры, услуги аварийного обслуживания, уборка помещений ОИ,обеспечение ковровыми покрытиями, содержание и ремонт внутридомовых инженерных систем, обеспечение работоспособности конструкций МКД и оборудования, подготовка дома к сезонной экспл, , ( ООО «УК «Северная Звезда», ООО «Энергомонтаж», ООО «СПб-Сервис»,ООО «Энергопульссервис»),осмотры общего имущества, приобретение материалов и оборудования.</t>
  </si>
  <si>
    <t>1.2</t>
  </si>
  <si>
    <r>
      <t>Услуги сторонних организаций,(</t>
    </r>
    <r>
      <rPr>
        <sz val="10"/>
        <color rgb="FF000000"/>
        <rFont val="Times New Roman"/>
        <family val="1"/>
        <charset val="1"/>
      </rPr>
      <t>Проведение согласованных процедур аудиторского характера за период 01.01.15-31.12.16гг,ООО «Аудиторская фирма «Эсэт»)</t>
    </r>
  </si>
  <si>
    <t>1.3</t>
  </si>
  <si>
    <t>Услуги по очистке канализационных сетей (ООО «Аллигатор-Питер»)</t>
  </si>
  <si>
    <t>1.4</t>
  </si>
  <si>
    <t>Услуги по дератизации и дезинсекции (ООО «Станция Дезинфекции»)</t>
  </si>
  <si>
    <t>1.5</t>
  </si>
  <si>
    <t>Вывоз ТБО, КГО (ОАО «Автопарк №6 «Спецтранс», ПетроВаст)</t>
  </si>
  <si>
    <t>1.6</t>
  </si>
  <si>
    <t>Услуги по помывке фасада</t>
  </si>
  <si>
    <t>1.7</t>
  </si>
  <si>
    <t>Услуги юридические, в т.ч. абонентское обслуживание, юр.помощь по взысканию задолженности, представительство в суде (ООО «Комплекс Консалт»,»АртикулА»)</t>
  </si>
  <si>
    <t>1.8</t>
  </si>
  <si>
    <t>Электронные ключи, семинары</t>
  </si>
  <si>
    <t>1.9</t>
  </si>
  <si>
    <t>Банковские услуги</t>
  </si>
  <si>
    <t>1.10</t>
  </si>
  <si>
    <t>Услуги по тех.обслуживанию  и ремонту орг.техники, картриджи, расходные материалы</t>
  </si>
  <si>
    <t>Текущий ремонт общего имущества,(м2), в т.ч.</t>
  </si>
  <si>
    <t>2.1</t>
  </si>
  <si>
    <t>Установка отливов, закрытие арматуры, гидроизоляц. ферм(11-25этаж переходы)ООО «ИнТемпо»</t>
  </si>
  <si>
    <t>2.2</t>
  </si>
  <si>
    <t>Замена освещения на светодиодное (ООО «НеваГазСервис»</t>
  </si>
  <si>
    <t>2.3</t>
  </si>
  <si>
    <t>Теплоизоляция стояков отопления, ИП Воробьева</t>
  </si>
  <si>
    <t>2.4</t>
  </si>
  <si>
    <t>Замена части труб подающей магистрали ХВС в подвале на ПП</t>
  </si>
  <si>
    <t>2.5</t>
  </si>
  <si>
    <t>Ремонт помещений ОИ( косметический ремонт помещения правления ТСЖ, ООО «УК «Северная Звезда»)</t>
  </si>
  <si>
    <t>2.6</t>
  </si>
  <si>
    <t>Передача канализационных сетей</t>
  </si>
  <si>
    <t>2.7</t>
  </si>
  <si>
    <t>Экспертиза плит балконов 25-х этажей А,Б(4плиты), (ООО «Агенство СТРОЙЭКСПЕРТ», договор не закрыт, войдет в отчет 2018г)</t>
  </si>
  <si>
    <t>2.8</t>
  </si>
  <si>
    <t>Установка дренажных насосов в ИТП и ВУ</t>
  </si>
  <si>
    <t>2.9</t>
  </si>
  <si>
    <t>Установка доводчиков на внутренних дверях(приобретение и установка, 17шт)</t>
  </si>
  <si>
    <t>2.10</t>
  </si>
  <si>
    <t>Замена/ремонт насосов системы ГВС, «СМ-КомфортСервис»</t>
  </si>
  <si>
    <t>2.11</t>
  </si>
  <si>
    <t>Замена /ремонт насосов в ВУ, «СМ-КомфортСервис»</t>
  </si>
  <si>
    <t>2.12</t>
  </si>
  <si>
    <t>Приобретение и пусконаладка автоматики ВУ верхн.зона«СМ-КомфортСервис»</t>
  </si>
  <si>
    <t>2.13</t>
  </si>
  <si>
    <t>Приобретение и пусконаладка автоматики ВУ нижн.зона«СМ-КомфортСервис»</t>
  </si>
  <si>
    <t>2.14</t>
  </si>
  <si>
    <t>Замена перекрывающих кранов системы отопления  в тепловых шкафах 510шт, ООО «УК «Северная Звезда»)</t>
  </si>
  <si>
    <t>2.15</t>
  </si>
  <si>
    <t>Замена дверей на пожарных лестницах, 17шт, Гефест, БалтСтрой (изготовление, доставка, подъем, установка)</t>
  </si>
  <si>
    <t>2.16</t>
  </si>
  <si>
    <t>Ремонт ЩЭС , приобретение и установка замков, 68шт, ООО «НеваГазСервис»</t>
  </si>
  <si>
    <t>2.17</t>
  </si>
  <si>
    <t>Материалы, инвентарь, строит. материалы</t>
  </si>
  <si>
    <t>2.18</t>
  </si>
  <si>
    <t>Косметический ремонт этажных холлов и пож лестниц, в т.ч. ремонт крыльца главного входа</t>
  </si>
  <si>
    <t>2.19</t>
  </si>
  <si>
    <t>Установка перил на выходов с пож лестниц дома на пандус.( ООО « Астрей», изготовление и монтаж перил на крыльце главного входа)</t>
  </si>
  <si>
    <t>2.20</t>
  </si>
  <si>
    <t>Установка системы автомат учета въезда а/тр на пандус( ООО «СМИТ»,Установка и пуско-наладка системы чтения автомобильных номеров с выводом статистики учета времени)</t>
  </si>
  <si>
    <t>2.21</t>
  </si>
  <si>
    <t>замена металлических дверей, 7 шт (со стороны пандуса)ООО «БалтСтрой», поставка и монтаж</t>
  </si>
  <si>
    <t>2.22</t>
  </si>
  <si>
    <t>гидроизоляция балконов пожарных лестниц.ООО «ИнТемпо» (гидроизоляция балконов18шт, демонтаж металлич дверей 13шт, отработка примыканий переходных балконов 12 и 25 этаж)</t>
  </si>
  <si>
    <r>
      <t>Управление многоквартирным домом,(м2),</t>
    </r>
    <r>
      <rPr>
        <sz val="10"/>
        <rFont val="Times New Roman"/>
        <family val="1"/>
        <charset val="1"/>
      </rPr>
      <t>в т.ч.з/п, услуги связи, транспортн расходы, почтовые расходы, нотариальные услуги, канцтовары</t>
    </r>
  </si>
  <si>
    <t>5,5/5,90</t>
  </si>
  <si>
    <r>
      <t>Содержание придомовой территории,(м2),</t>
    </r>
    <r>
      <rPr>
        <sz val="10.5"/>
        <color rgb="FF000000"/>
        <rFont val="Times New Roman"/>
        <family val="1"/>
        <charset val="1"/>
      </rPr>
      <t>т.ч.уборка и очистка земельного участка, содерж и уход за элементами озеленения и иными объектами, находящимися на зем.участке,</t>
    </r>
    <r>
      <rPr>
        <sz val="10"/>
        <rFont val="Times New Roman"/>
        <family val="1"/>
        <charset val="1"/>
      </rPr>
      <t>вывоз снега, приобретение инвентаря и материалов</t>
    </r>
  </si>
  <si>
    <r>
      <t>Сод. и ремонт лифтов,(м2),</t>
    </r>
    <r>
      <rPr>
        <sz val="10"/>
        <rFont val="Times New Roman"/>
        <family val="1"/>
        <charset val="1"/>
      </rPr>
      <t>в т.ч. техобслуживание и ремонт, техосвидетельствование, страхование, диспетч.связь, (ООО «ИнтегралПлюс», ООО « ИЦ «ЛифтДиагностика»</t>
    </r>
    <r>
      <rPr>
        <sz val="10"/>
        <color rgb="FF000000"/>
        <rFont val="Times New Roman"/>
        <family val="1"/>
        <charset val="1"/>
      </rPr>
      <t>ОСАО «</t>
    </r>
    <r>
      <rPr>
        <sz val="10"/>
        <color rgb="FF000000"/>
        <rFont val="Calibri Light"/>
        <family val="2"/>
        <charset val="1"/>
      </rPr>
      <t>РЕСО-Гарантия»,Страховое Акционерное Общество ЭРГО,»Астрей», «Зеркалов»)</t>
    </r>
  </si>
  <si>
    <t>1,37/2,10</t>
  </si>
  <si>
    <r>
      <t>ПЗУ (Содержание СКУД и видеосистемы)</t>
    </r>
    <r>
      <rPr>
        <b val="true"/>
        <sz val="10"/>
        <rFont val="Times New Roman"/>
        <family val="1"/>
        <charset val="1"/>
      </rPr>
      <t>,(м2)</t>
    </r>
    <r>
      <rPr>
        <sz val="10"/>
        <rFont val="Times New Roman"/>
        <family val="1"/>
        <charset val="1"/>
      </rPr>
      <t>в т.ч. услуги по техобслуживанию системы контроля управления доступом и видеонаблюдения, приобретение программных продуктов, содержание и ремонт  (ИП Журавлев, ООО «СЦ «Эльтон»,ООО «СМИТ»)</t>
    </r>
  </si>
  <si>
    <r>
      <t>АППЗ,(м2)-</t>
    </r>
    <r>
      <rPr>
        <b val="true"/>
        <sz val="10"/>
        <rFont val="Times New Roman"/>
        <family val="1"/>
        <charset val="1"/>
      </rPr>
      <t>не начислялось в 2017г,</t>
    </r>
    <r>
      <rPr>
        <sz val="10"/>
        <color rgb="FF000000"/>
        <rFont val="Times New Roman"/>
        <family val="1"/>
        <charset val="1"/>
      </rPr>
      <t>ООО «Промышленная изоляция», работы по перемотке пож рукавов,251компл,,проведение гидравлических испытаний</t>
    </r>
  </si>
  <si>
    <r>
      <t>Эксплуатация ОДПУ</t>
    </r>
    <r>
      <rPr>
        <b val="true"/>
        <sz val="10"/>
        <rFont val="Times New Roman"/>
        <family val="1"/>
        <charset val="1"/>
      </rPr>
      <t>,(м2)),</t>
    </r>
    <r>
      <rPr>
        <sz val="10"/>
        <color rgb="FF000000"/>
        <rFont val="Times New Roman"/>
        <family val="1"/>
        <charset val="1"/>
      </rPr>
      <t>в т ч планово-профилактические работы, текущий ремонт,замена неисправных элементов</t>
    </r>
  </si>
  <si>
    <r>
      <t>Обслуживание ИТП,</t>
    </r>
    <r>
      <rPr>
        <b val="true"/>
        <sz val="10"/>
        <rFont val="Times New Roman"/>
        <family val="1"/>
        <charset val="1"/>
      </rPr>
      <t>(м2),</t>
    </r>
    <r>
      <rPr>
        <sz val="10"/>
        <rFont val="Times New Roman"/>
        <family val="1"/>
        <charset val="1"/>
      </rPr>
      <t>техобслуживание и ремонт(ООО «Энергопульссервис»)</t>
    </r>
  </si>
  <si>
    <t>Антенна</t>
  </si>
  <si>
    <t>110/135,00</t>
  </si>
  <si>
    <r>
      <t>Услуги ВЦ</t>
    </r>
    <r>
      <rPr>
        <sz val="10"/>
        <rFont val="Times New Roman"/>
        <family val="1"/>
        <charset val="1"/>
      </rPr>
      <t>,(ведение л/сч, печать и доставка квитанций)</t>
    </r>
  </si>
  <si>
    <t>КонтрДисп1/КонтрДисп2,, в т.ч.</t>
  </si>
  <si>
    <t>4,00/3000</t>
  </si>
  <si>
    <t>12.1</t>
  </si>
  <si>
    <t>КонтрДисп1 ,     в т.ч. ФОТ консьержи,тревожная кнопка «МСС-Мониторинг»,кресло</t>
  </si>
  <si>
    <t>12.2</t>
  </si>
  <si>
    <t>КонтрДисп2  в т.ч. УУТЭ,, устройство тепл пола для конс, декоративное освещение(печатный дом ксилон), оборудование блок вызова, приводы, фотоэлементы, кнопки выхода, стрелы, наклейки светоотражающие, таблички  и др  (Энергомонтаж, «Печатный дом Ксилон», «АЛПА», «CAME»)</t>
  </si>
  <si>
    <t>КонтрДисп3</t>
  </si>
  <si>
    <r>
      <t>Целевой взнос по решению ОСС</t>
    </r>
    <r>
      <rPr>
        <b val="true"/>
        <sz val="10"/>
        <rFont val="Times New Roman"/>
        <family val="1"/>
        <charset val="1"/>
      </rPr>
      <t>, начисления до 30.06.2017г.,</t>
    </r>
    <r>
      <rPr>
        <sz val="10"/>
        <rFont val="Times New Roman"/>
        <family val="1"/>
        <charset val="1"/>
      </rPr>
      <t>(«ЛифтИмпорт», «Лекков», «Интемпо», « Промизоляция», «ИП Воробьева», «СтройЛоджистик»,</t>
    </r>
    <r>
      <rPr>
        <sz val="9"/>
        <rFont val="Times New Roman"/>
        <family val="1"/>
        <charset val="128"/>
      </rPr>
      <t>«Агенство СТРОЙЭКСПЕРТ»),</t>
    </r>
    <r>
      <rPr>
        <b val="true"/>
        <sz val="9"/>
        <rFont val="Times New Roman"/>
        <family val="1"/>
        <charset val="128"/>
      </rPr>
      <t>см отчет по цел взносам ,</t>
    </r>
  </si>
  <si>
    <t>Итого:</t>
  </si>
  <si>
    <t>на р/сч на 01.01.17</t>
  </si>
  <si>
    <t>начислено</t>
  </si>
  <si>
    <t>поступило</t>
  </si>
  <si>
    <r>
      <t>Доходы от аренды общ имущ,</t>
    </r>
    <r>
      <rPr>
        <sz val="10"/>
        <rFont val="Times New Roman"/>
        <family val="1"/>
        <charset val="1"/>
      </rPr>
      <t>(«ОБИТ», «СкайНэт»,»ПСКБ» и др, см отчет по арендаторам)</t>
    </r>
  </si>
  <si>
    <t>ИТОГО, поступило</t>
  </si>
  <si>
    <t>оплата  долга ТГК</t>
  </si>
  <si>
    <t>ИТОГО расходовано</t>
  </si>
  <si>
    <t>сумма на р/сч на 31.12.17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</si>
</sst>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.00"/>
    <numFmt numFmtId="167" formatCode="0.00"/>
  </numFmts>
  <fonts count="1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1"/>
    </font>
    <font>
      <b val="true"/>
      <sz val="14"/>
      <name val="Arial Cyr"/>
      <family val="2"/>
      <charset val="204"/>
    </font>
    <font>
      <b val="true"/>
      <sz val="10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i val="true"/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"/>
      <color rgb="FF000000"/>
      <name val="Calibri Light"/>
      <family val="2"/>
      <charset val="1"/>
    </font>
    <font>
      <b val="true"/>
      <sz val="11"/>
      <name val="Times New Roman"/>
      <family val="1"/>
      <charset val="1"/>
    </font>
    <font>
      <sz val="9"/>
      <name val="Times New Roman"/>
      <family val="1"/>
      <charset val="128"/>
    </font>
    <font>
      <b val="true"/>
      <sz val="9"/>
      <name val="Times New Roman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3300"/>
    <pageSetUpPr fitToPage="false"/>
  </sheetPr>
  <dimension ref="1:6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1" width="6.76530612244898"/>
    <col collapsed="false" hidden="false" max="2" min="2" style="2" width="47.3928571428572"/>
    <col collapsed="false" hidden="true" max="3" min="3" style="2" width="0"/>
    <col collapsed="false" hidden="true" max="4" min="4" style="3" width="0"/>
    <col collapsed="false" hidden="false" max="5" min="5" style="2" width="14.5255102040816"/>
    <col collapsed="false" hidden="false" max="6" min="6" style="2" width="15.6479591836735"/>
    <col collapsed="false" hidden="false" max="254" min="7" style="2" width="11.5204081632653"/>
    <col collapsed="false" hidden="false" max="1021" min="255" style="4" width="11.5204081632653"/>
    <col collapsed="false" hidden="false" max="1025" min="1022" style="0" width="11.5204081632653"/>
  </cols>
  <sheetData>
    <row r="1" s="4" customFormat="true" ht="12.8" hidden="false" customHeight="true" outlineLevel="0" collapsed="false">
      <c r="A1" s="5" t="s">
        <v>0</v>
      </c>
      <c r="B1" s="5"/>
      <c r="C1" s="5"/>
      <c r="D1" s="5"/>
      <c r="E1" s="5"/>
      <c r="F1" s="5"/>
      <c r="AMH1" s="0"/>
      <c r="AMI1" s="0"/>
      <c r="AMJ1" s="0"/>
    </row>
    <row r="2" s="4" customFormat="true" ht="12.8" hidden="false" customHeight="true" outlineLevel="0" collapsed="false">
      <c r="A2" s="5" t="s">
        <v>1</v>
      </c>
      <c r="B2" s="5"/>
      <c r="C2" s="5"/>
      <c r="D2" s="5"/>
      <c r="E2" s="5"/>
      <c r="F2" s="5"/>
      <c r="AMH2" s="0"/>
      <c r="AMI2" s="0"/>
      <c r="AMJ2" s="0"/>
    </row>
    <row r="3" s="4" customFormat="true" ht="12.8" hidden="false" customHeight="true" outlineLevel="0" collapsed="false">
      <c r="A3" s="5" t="s">
        <v>2</v>
      </c>
      <c r="B3" s="5"/>
      <c r="C3" s="5"/>
      <c r="D3" s="5"/>
      <c r="E3" s="5"/>
      <c r="F3" s="5"/>
      <c r="AMH3" s="0"/>
      <c r="AMI3" s="0"/>
      <c r="AMJ3" s="0"/>
    </row>
    <row r="4" customFormat="false" ht="24.6" hidden="false" customHeight="true" outlineLevel="0" collapsed="false">
      <c r="A4" s="6" t="s">
        <v>3</v>
      </c>
      <c r="B4" s="6"/>
      <c r="C4" s="6"/>
      <c r="D4" s="6"/>
      <c r="E4" s="6"/>
      <c r="F4" s="6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</row>
    <row r="5" s="10" customFormat="true" ht="18.15" hidden="false" customHeight="true" outlineLevel="0" collapsed="false">
      <c r="A5" s="7"/>
      <c r="B5" s="8" t="s">
        <v>4</v>
      </c>
      <c r="C5" s="9"/>
      <c r="D5" s="8"/>
      <c r="E5" s="9" t="s">
        <v>5</v>
      </c>
      <c r="F5" s="9" t="s">
        <v>6</v>
      </c>
      <c r="AMD5" s="11"/>
      <c r="AME5" s="11"/>
      <c r="AMF5" s="11"/>
      <c r="AMG5" s="11"/>
      <c r="AMH5" s="0"/>
      <c r="AMI5" s="0"/>
      <c r="AMJ5" s="0"/>
    </row>
    <row r="6" s="16" customFormat="true" ht="22.35" hidden="false" customHeight="true" outlineLevel="0" collapsed="false">
      <c r="A6" s="7" t="n">
        <v>1</v>
      </c>
      <c r="B6" s="12" t="s">
        <v>7</v>
      </c>
      <c r="C6" s="13" t="n">
        <v>28716.18</v>
      </c>
      <c r="D6" s="14" t="n">
        <f aca="false">SUM(D7:D16)</f>
        <v>11.1254012836433</v>
      </c>
      <c r="E6" s="15" t="n">
        <f aca="false">E7+E8+E9+E10+E11+E12+E13+E14+E15+E16</f>
        <v>3833776.9232</v>
      </c>
      <c r="F6" s="15" t="n">
        <v>3871439.3</v>
      </c>
      <c r="AMD6" s="4"/>
      <c r="AME6" s="4"/>
      <c r="AMF6" s="4"/>
      <c r="AMG6" s="4"/>
      <c r="AMH6" s="0"/>
      <c r="AMI6" s="0"/>
      <c r="AMJ6" s="0"/>
    </row>
    <row r="7" s="4" customFormat="true" ht="116.4" hidden="false" customHeight="true" outlineLevel="0" collapsed="false">
      <c r="A7" s="17" t="s">
        <v>8</v>
      </c>
      <c r="B7" s="18" t="s">
        <v>9</v>
      </c>
      <c r="C7" s="19" t="n">
        <v>28716.18</v>
      </c>
      <c r="D7" s="14" t="n">
        <f aca="false">E7/C7/12</f>
        <v>6.6745182216669</v>
      </c>
      <c r="E7" s="20" t="n">
        <v>2300000</v>
      </c>
      <c r="F7" s="20" t="n">
        <v>2874909.49</v>
      </c>
      <c r="AMH7" s="0"/>
      <c r="AMI7" s="0"/>
      <c r="AMJ7" s="0"/>
    </row>
    <row r="8" s="4" customFormat="true" ht="41" hidden="false" customHeight="true" outlineLevel="0" collapsed="false">
      <c r="A8" s="17" t="s">
        <v>10</v>
      </c>
      <c r="B8" s="18" t="s">
        <v>11</v>
      </c>
      <c r="C8" s="19" t="n">
        <v>28716.18</v>
      </c>
      <c r="D8" s="14" t="n">
        <f aca="false">E8/C8/12</f>
        <v>0.34823573330436</v>
      </c>
      <c r="E8" s="20" t="n">
        <v>120000</v>
      </c>
      <c r="F8" s="20" t="n">
        <v>30000</v>
      </c>
      <c r="AMH8" s="0"/>
      <c r="AMI8" s="0"/>
      <c r="AMJ8" s="0"/>
    </row>
    <row r="9" s="4" customFormat="true" ht="24.6" hidden="false" customHeight="true" outlineLevel="0" collapsed="false">
      <c r="A9" s="17" t="s">
        <v>12</v>
      </c>
      <c r="B9" s="18" t="s">
        <v>13</v>
      </c>
      <c r="C9" s="19" t="n">
        <v>28716.18</v>
      </c>
      <c r="D9" s="14" t="n">
        <f aca="false">E9/C9/12</f>
        <v>0.259999995356857</v>
      </c>
      <c r="E9" s="20" t="n">
        <v>89594.48</v>
      </c>
      <c r="F9" s="20" t="n">
        <v>57435</v>
      </c>
      <c r="AMH9" s="0"/>
      <c r="AMI9" s="0"/>
      <c r="AMJ9" s="0"/>
    </row>
    <row r="10" s="4" customFormat="true" ht="25.35" hidden="false" customHeight="true" outlineLevel="0" collapsed="false">
      <c r="A10" s="17" t="s">
        <v>14</v>
      </c>
      <c r="B10" s="18" t="s">
        <v>15</v>
      </c>
      <c r="C10" s="19" t="n">
        <v>28716.18</v>
      </c>
      <c r="D10" s="14" t="n">
        <f aca="false">E10/C10/12</f>
        <v>0.217647333315225</v>
      </c>
      <c r="E10" s="20" t="n">
        <v>75000</v>
      </c>
      <c r="F10" s="20" t="n">
        <v>27562.56</v>
      </c>
      <c r="AMH10" s="0"/>
      <c r="AMI10" s="0"/>
      <c r="AMJ10" s="0"/>
    </row>
    <row r="11" customFormat="false" ht="32.05" hidden="false" customHeight="true" outlineLevel="0" collapsed="false">
      <c r="A11" s="17" t="s">
        <v>16</v>
      </c>
      <c r="B11" s="18" t="s">
        <v>17</v>
      </c>
      <c r="C11" s="19" t="n">
        <v>28716.18</v>
      </c>
      <c r="D11" s="21" t="n">
        <v>1.39</v>
      </c>
      <c r="E11" s="20" t="n">
        <f aca="false">C11*D11*12</f>
        <v>478985.8824</v>
      </c>
      <c r="F11" s="20" t="n">
        <v>451440</v>
      </c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</row>
    <row r="12" customFormat="false" ht="18.65" hidden="false" customHeight="true" outlineLevel="0" collapsed="false">
      <c r="A12" s="17" t="s">
        <v>18</v>
      </c>
      <c r="B12" s="22" t="s">
        <v>19</v>
      </c>
      <c r="C12" s="19" t="n">
        <v>28716.18</v>
      </c>
      <c r="D12" s="14" t="n">
        <v>0.24</v>
      </c>
      <c r="E12" s="20" t="n">
        <f aca="false">C12*D12*12</f>
        <v>82702.5984</v>
      </c>
      <c r="F12" s="20" t="n">
        <v>0</v>
      </c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</row>
    <row r="13" customFormat="false" ht="37.3" hidden="false" customHeight="true" outlineLevel="0" collapsed="false">
      <c r="A13" s="17" t="s">
        <v>20</v>
      </c>
      <c r="B13" s="18" t="s">
        <v>21</v>
      </c>
      <c r="C13" s="19" t="n">
        <v>28716.18</v>
      </c>
      <c r="D13" s="21" t="n">
        <v>1.6</v>
      </c>
      <c r="E13" s="20" t="n">
        <f aca="false">28716.18*12*D13</f>
        <v>551350.656</v>
      </c>
      <c r="F13" s="20" t="n">
        <v>307000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</row>
    <row r="14" customFormat="false" ht="19.4" hidden="false" customHeight="true" outlineLevel="0" collapsed="false">
      <c r="A14" s="17" t="s">
        <v>22</v>
      </c>
      <c r="B14" s="22" t="s">
        <v>23</v>
      </c>
      <c r="C14" s="19" t="n">
        <v>28716.18</v>
      </c>
      <c r="D14" s="21" t="n">
        <f aca="false">ROUND(E14/C14,2)/12</f>
        <v>0.105</v>
      </c>
      <c r="E14" s="20" t="n">
        <v>36211</v>
      </c>
      <c r="F14" s="20" t="n">
        <v>23100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</row>
    <row r="15" customFormat="false" ht="19.4" hidden="false" customHeight="true" outlineLevel="0" collapsed="false">
      <c r="A15" s="17" t="s">
        <v>24</v>
      </c>
      <c r="B15" s="22" t="s">
        <v>25</v>
      </c>
      <c r="C15" s="19" t="n">
        <v>28716.18</v>
      </c>
      <c r="D15" s="14" t="n">
        <v>0.17</v>
      </c>
      <c r="E15" s="20" t="n">
        <f aca="false">C15*D15*12</f>
        <v>58581.0072</v>
      </c>
      <c r="F15" s="20" t="n">
        <v>84161.26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</row>
    <row r="16" customFormat="false" ht="28.35" hidden="false" customHeight="true" outlineLevel="0" collapsed="false">
      <c r="A16" s="17" t="s">
        <v>26</v>
      </c>
      <c r="B16" s="18" t="s">
        <v>27</v>
      </c>
      <c r="C16" s="19" t="n">
        <v>28716.18</v>
      </c>
      <c r="D16" s="21" t="n">
        <v>0.12</v>
      </c>
      <c r="E16" s="19" t="n">
        <f aca="false">C16*D16*12</f>
        <v>41351.2992</v>
      </c>
      <c r="F16" s="19" t="n">
        <v>15830.99</v>
      </c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</row>
    <row r="17" s="16" customFormat="true" ht="34.3" hidden="false" customHeight="true" outlineLevel="0" collapsed="false">
      <c r="A17" s="7" t="n">
        <v>2</v>
      </c>
      <c r="B17" s="12" t="s">
        <v>28</v>
      </c>
      <c r="C17" s="13" t="n">
        <v>28716.18</v>
      </c>
      <c r="D17" s="21" t="n">
        <f aca="false">E17/C17/12</f>
        <v>10.6974760396404</v>
      </c>
      <c r="E17" s="15" t="n">
        <f aca="false">SUM(E18:E38)</f>
        <v>3686287.77</v>
      </c>
      <c r="F17" s="15" t="n">
        <v>3688543.04</v>
      </c>
      <c r="AMD17" s="4"/>
      <c r="AME17" s="4"/>
      <c r="AMF17" s="4"/>
      <c r="AMG17" s="4"/>
      <c r="AMH17" s="0"/>
      <c r="AMI17" s="0"/>
      <c r="AMJ17" s="0"/>
    </row>
    <row r="18" s="4" customFormat="true" ht="26.85" hidden="false" customHeight="true" outlineLevel="0" collapsed="false">
      <c r="A18" s="17" t="s">
        <v>29</v>
      </c>
      <c r="B18" s="18" t="s">
        <v>30</v>
      </c>
      <c r="C18" s="19" t="n">
        <v>28716.18</v>
      </c>
      <c r="D18" s="14" t="n">
        <f aca="false">E18/C18/12</f>
        <v>0.749998200782045</v>
      </c>
      <c r="E18" s="20" t="n">
        <v>258445</v>
      </c>
      <c r="F18" s="20" t="n">
        <v>420700</v>
      </c>
      <c r="AMH18" s="0"/>
      <c r="AMI18" s="0"/>
      <c r="AMJ18" s="0"/>
    </row>
    <row r="19" s="4" customFormat="true" ht="20.1" hidden="false" customHeight="true" outlineLevel="0" collapsed="false">
      <c r="A19" s="17" t="s">
        <v>31</v>
      </c>
      <c r="B19" s="18" t="s">
        <v>32</v>
      </c>
      <c r="C19" s="19" t="n">
        <v>28716.18</v>
      </c>
      <c r="D19" s="14" t="n">
        <f aca="false">E19/C19/12</f>
        <v>0.11607857776812</v>
      </c>
      <c r="E19" s="20" t="n">
        <v>40000</v>
      </c>
      <c r="F19" s="20" t="n">
        <v>61545</v>
      </c>
      <c r="AMH19" s="0"/>
      <c r="AMI19" s="0"/>
      <c r="AMJ19" s="0"/>
    </row>
    <row r="20" s="4" customFormat="true" ht="23.1" hidden="false" customHeight="true" outlineLevel="0" collapsed="false">
      <c r="A20" s="17" t="s">
        <v>33</v>
      </c>
      <c r="B20" s="18" t="s">
        <v>34</v>
      </c>
      <c r="C20" s="19" t="n">
        <v>28716.18</v>
      </c>
      <c r="D20" s="14" t="n">
        <f aca="false">E20/C20/12</f>
        <v>1.1607857776812</v>
      </c>
      <c r="E20" s="20" t="n">
        <v>400000</v>
      </c>
      <c r="F20" s="20" t="n">
        <v>316062.8</v>
      </c>
      <c r="AMH20" s="0"/>
      <c r="AMI20" s="0"/>
      <c r="AMJ20" s="0"/>
    </row>
    <row r="21" s="4" customFormat="true" ht="23.1" hidden="false" customHeight="true" outlineLevel="0" collapsed="false">
      <c r="A21" s="17" t="s">
        <v>35</v>
      </c>
      <c r="B21" s="18" t="s">
        <v>36</v>
      </c>
      <c r="C21" s="19" t="n">
        <v>28716.18</v>
      </c>
      <c r="D21" s="14" t="n">
        <f aca="false">E21/C21/12</f>
        <v>0.8705893332609</v>
      </c>
      <c r="E21" s="20" t="n">
        <v>300000</v>
      </c>
      <c r="F21" s="20" t="n">
        <v>0</v>
      </c>
      <c r="AMH21" s="0"/>
      <c r="AMI21" s="0"/>
      <c r="AMJ21" s="0"/>
    </row>
    <row r="22" s="4" customFormat="true" ht="27.6" hidden="false" customHeight="true" outlineLevel="0" collapsed="false">
      <c r="A22" s="17" t="s">
        <v>37</v>
      </c>
      <c r="B22" s="18" t="s">
        <v>38</v>
      </c>
      <c r="C22" s="19" t="n">
        <v>28716.18</v>
      </c>
      <c r="D22" s="14" t="n">
        <f aca="false">E22/C22/12</f>
        <v>0.5803928888406</v>
      </c>
      <c r="E22" s="20" t="n">
        <v>200000</v>
      </c>
      <c r="F22" s="20" t="n">
        <v>49778</v>
      </c>
      <c r="AMH22" s="0"/>
      <c r="AMI22" s="0"/>
      <c r="AMJ22" s="0"/>
    </row>
    <row r="23" customFormat="false" ht="19.4" hidden="false" customHeight="true" outlineLevel="0" collapsed="false">
      <c r="A23" s="17" t="s">
        <v>39</v>
      </c>
      <c r="B23" s="22" t="s">
        <v>40</v>
      </c>
      <c r="C23" s="19" t="n">
        <v>28716.18</v>
      </c>
      <c r="D23" s="14" t="n">
        <f aca="false">E23/C23/12</f>
        <v>0.05803928888406</v>
      </c>
      <c r="E23" s="20" t="n">
        <v>20000</v>
      </c>
      <c r="F23" s="20" t="n">
        <v>0</v>
      </c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</row>
    <row r="24" customFormat="false" ht="40.25" hidden="false" customHeight="true" outlineLevel="0" collapsed="false">
      <c r="A24" s="17" t="s">
        <v>41</v>
      </c>
      <c r="B24" s="18" t="s">
        <v>42</v>
      </c>
      <c r="C24" s="19" t="n">
        <v>28716.18</v>
      </c>
      <c r="D24" s="14" t="n">
        <f aca="false">E24/C24/12</f>
        <v>0.23215715553624</v>
      </c>
      <c r="E24" s="20" t="n">
        <v>80000</v>
      </c>
      <c r="F24" s="20" t="n">
        <v>0</v>
      </c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</row>
    <row r="25" customFormat="false" ht="21.6" hidden="false" customHeight="true" outlineLevel="0" collapsed="false">
      <c r="A25" s="17" t="s">
        <v>43</v>
      </c>
      <c r="B25" s="18" t="s">
        <v>44</v>
      </c>
      <c r="C25" s="19" t="n">
        <v>28716.18</v>
      </c>
      <c r="D25" s="14" t="n">
        <f aca="false">E25/C25/12</f>
        <v>0.072549111105075</v>
      </c>
      <c r="E25" s="20" t="n">
        <v>25000</v>
      </c>
      <c r="F25" s="20" t="n">
        <v>6500</v>
      </c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</row>
    <row r="26" customFormat="false" ht="28.35" hidden="false" customHeight="true" outlineLevel="0" collapsed="false">
      <c r="A26" s="17" t="s">
        <v>45</v>
      </c>
      <c r="B26" s="18" t="s">
        <v>46</v>
      </c>
      <c r="C26" s="19" t="n">
        <v>28716.18</v>
      </c>
      <c r="D26" s="14" t="n">
        <f aca="false">E26/C26/12</f>
        <v>0.66745182216669</v>
      </c>
      <c r="E26" s="20" t="n">
        <v>230000</v>
      </c>
      <c r="F26" s="20" t="n">
        <v>64750</v>
      </c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</row>
    <row r="27" customFormat="false" ht="26.1" hidden="false" customHeight="true" outlineLevel="0" collapsed="false">
      <c r="A27" s="17" t="s">
        <v>47</v>
      </c>
      <c r="B27" s="18" t="s">
        <v>48</v>
      </c>
      <c r="C27" s="19" t="n">
        <v>28716.18</v>
      </c>
      <c r="D27" s="14" t="n">
        <f aca="false">E27/C27/12</f>
        <v>0.264078764422473</v>
      </c>
      <c r="E27" s="20" t="n">
        <v>91000</v>
      </c>
      <c r="F27" s="20" t="n">
        <v>93500</v>
      </c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</row>
    <row r="28" customFormat="false" ht="24.6" hidden="false" customHeight="true" outlineLevel="0" collapsed="false">
      <c r="A28" s="17" t="s">
        <v>49</v>
      </c>
      <c r="B28" s="18" t="s">
        <v>50</v>
      </c>
      <c r="C28" s="19" t="n">
        <v>28716.18</v>
      </c>
      <c r="D28" s="14" t="n">
        <f aca="false">E28/C28/12</f>
        <v>0.536863422177555</v>
      </c>
      <c r="E28" s="20" t="n">
        <v>185000</v>
      </c>
      <c r="F28" s="20" t="n">
        <v>185500</v>
      </c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</row>
    <row r="29" customFormat="false" ht="31.3" hidden="false" customHeight="true" outlineLevel="0" collapsed="false">
      <c r="A29" s="17" t="s">
        <v>51</v>
      </c>
      <c r="B29" s="18" t="s">
        <v>52</v>
      </c>
      <c r="C29" s="19" t="n">
        <v>28716.18</v>
      </c>
      <c r="D29" s="14" t="n">
        <f aca="false">E29/C29/12</f>
        <v>0.60941253328263</v>
      </c>
      <c r="E29" s="20" t="n">
        <v>210000</v>
      </c>
      <c r="F29" s="20" t="n">
        <v>206000</v>
      </c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</row>
    <row r="30" customFormat="false" ht="33.55" hidden="false" customHeight="true" outlineLevel="0" collapsed="false">
      <c r="A30" s="17" t="s">
        <v>53</v>
      </c>
      <c r="B30" s="18" t="s">
        <v>54</v>
      </c>
      <c r="C30" s="19" t="n">
        <v>28716.18</v>
      </c>
      <c r="D30" s="14" t="n">
        <f aca="false">E30/C30/12</f>
        <v>0.507843777735525</v>
      </c>
      <c r="E30" s="20" t="n">
        <v>175000</v>
      </c>
      <c r="F30" s="20" t="n">
        <v>184000</v>
      </c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</row>
    <row r="31" customFormat="false" ht="29.85" hidden="false" customHeight="true" outlineLevel="0" collapsed="false">
      <c r="A31" s="17" t="s">
        <v>55</v>
      </c>
      <c r="B31" s="18" t="s">
        <v>56</v>
      </c>
      <c r="C31" s="19"/>
      <c r="D31" s="14" t="n">
        <f aca="false">E31/28716.18/12</f>
        <v>1.30588399989135</v>
      </c>
      <c r="E31" s="20" t="n">
        <v>450000</v>
      </c>
      <c r="F31" s="20" t="n">
        <v>449863.82</v>
      </c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</row>
    <row r="32" customFormat="false" ht="35.8" hidden="false" customHeight="true" outlineLevel="0" collapsed="false">
      <c r="A32" s="17" t="s">
        <v>57</v>
      </c>
      <c r="B32" s="18" t="s">
        <v>58</v>
      </c>
      <c r="C32" s="19" t="n">
        <v>28716.18</v>
      </c>
      <c r="D32" s="14" t="n">
        <f aca="false">E32/C32/12</f>
        <v>0.84156968881887</v>
      </c>
      <c r="E32" s="20" t="n">
        <v>290000</v>
      </c>
      <c r="F32" s="20" t="n">
        <v>476150</v>
      </c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</row>
    <row r="33" customFormat="false" ht="24.6" hidden="false" customHeight="true" outlineLevel="0" collapsed="false">
      <c r="A33" s="17" t="s">
        <v>59</v>
      </c>
      <c r="B33" s="18" t="s">
        <v>60</v>
      </c>
      <c r="C33" s="19" t="n">
        <v>28716.18</v>
      </c>
      <c r="D33" s="14" t="n">
        <f aca="false">E33/C33/12</f>
        <v>0.130588399989135</v>
      </c>
      <c r="E33" s="20" t="n">
        <v>45000</v>
      </c>
      <c r="F33" s="20" t="n">
        <v>46280</v>
      </c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</row>
    <row r="34" customFormat="false" ht="23.85" hidden="false" customHeight="true" outlineLevel="0" collapsed="false">
      <c r="A34" s="17" t="s">
        <v>61</v>
      </c>
      <c r="B34" s="18" t="s">
        <v>62</v>
      </c>
      <c r="C34" s="19" t="n">
        <v>28716.18</v>
      </c>
      <c r="D34" s="14" t="n">
        <f aca="false">E34/C34/12</f>
        <v>0.95764826658699</v>
      </c>
      <c r="E34" s="20" t="n">
        <v>330000</v>
      </c>
      <c r="F34" s="20" t="n">
        <v>223769.42</v>
      </c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</row>
    <row r="35" customFormat="false" ht="28.35" hidden="false" customHeight="true" outlineLevel="0" collapsed="false">
      <c r="A35" s="17" t="s">
        <v>63</v>
      </c>
      <c r="B35" s="23" t="s">
        <v>64</v>
      </c>
      <c r="C35" s="19" t="n">
        <v>28716.18</v>
      </c>
      <c r="D35" s="14" t="n">
        <f aca="false">E35/C35/12</f>
        <v>0.2901964444203</v>
      </c>
      <c r="E35" s="19" t="n">
        <v>100000</v>
      </c>
      <c r="F35" s="19" t="n">
        <v>92624</v>
      </c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</row>
    <row r="36" customFormat="false" ht="37.3" hidden="false" customHeight="true" outlineLevel="0" collapsed="false">
      <c r="A36" s="17" t="s">
        <v>65</v>
      </c>
      <c r="B36" s="18" t="s">
        <v>66</v>
      </c>
      <c r="C36" s="19" t="n">
        <v>28716.18</v>
      </c>
      <c r="D36" s="14" t="n">
        <f aca="false">E36/C36/12</f>
        <v>0.14509822221015</v>
      </c>
      <c r="E36" s="19" t="n">
        <v>50000</v>
      </c>
      <c r="F36" s="19" t="n">
        <v>27600</v>
      </c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</row>
    <row r="37" customFormat="false" ht="42.5" hidden="false" customHeight="true" outlineLevel="0" collapsed="false">
      <c r="A37" s="17" t="s">
        <v>67</v>
      </c>
      <c r="B37" s="18" t="s">
        <v>68</v>
      </c>
      <c r="C37" s="19" t="n">
        <v>28716.18</v>
      </c>
      <c r="D37" s="14" t="n">
        <f aca="false">E37/C37/12</f>
        <v>0.43529466663045</v>
      </c>
      <c r="E37" s="19" t="n">
        <v>150000</v>
      </c>
      <c r="F37" s="19" t="n">
        <v>117400</v>
      </c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</row>
    <row r="38" customFormat="false" ht="34.3" hidden="false" customHeight="true" outlineLevel="0" collapsed="false">
      <c r="A38" s="17" t="s">
        <v>69</v>
      </c>
      <c r="B38" s="18" t="s">
        <v>70</v>
      </c>
      <c r="C38" s="19"/>
      <c r="D38" s="14" t="n">
        <f aca="false">E38/28716.18/12</f>
        <v>0.164955697450009</v>
      </c>
      <c r="E38" s="19" t="n">
        <v>56842.77</v>
      </c>
      <c r="F38" s="19" t="n">
        <v>159100</v>
      </c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</row>
    <row r="39" customFormat="false" ht="41" hidden="false" customHeight="true" outlineLevel="0" collapsed="false">
      <c r="A39" s="17" t="s">
        <v>71</v>
      </c>
      <c r="B39" s="18" t="s">
        <v>72</v>
      </c>
      <c r="C39" s="19"/>
      <c r="D39" s="14"/>
      <c r="E39" s="19" t="n">
        <v>0</v>
      </c>
      <c r="F39" s="19" t="n">
        <v>507420</v>
      </c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</row>
    <row r="40" s="16" customFormat="true" ht="37.3" hidden="false" customHeight="true" outlineLevel="0" collapsed="false">
      <c r="A40" s="7" t="n">
        <v>3</v>
      </c>
      <c r="B40" s="12" t="s">
        <v>73</v>
      </c>
      <c r="C40" s="13" t="n">
        <v>28716.18</v>
      </c>
      <c r="D40" s="24" t="s">
        <v>74</v>
      </c>
      <c r="E40" s="15" t="n">
        <v>1964186.71</v>
      </c>
      <c r="F40" s="15" t="n">
        <v>1850837.36</v>
      </c>
      <c r="AMD40" s="4"/>
      <c r="AME40" s="4"/>
      <c r="AMF40" s="4"/>
      <c r="AMG40" s="4"/>
      <c r="AMH40" s="0"/>
      <c r="AMI40" s="0"/>
      <c r="AMJ40" s="0"/>
    </row>
    <row r="41" s="4" customFormat="true" ht="66.4" hidden="false" customHeight="true" outlineLevel="0" collapsed="false">
      <c r="A41" s="7" t="n">
        <v>4</v>
      </c>
      <c r="B41" s="12" t="s">
        <v>75</v>
      </c>
      <c r="C41" s="13" t="n">
        <v>28716.18</v>
      </c>
      <c r="D41" s="24" t="n">
        <v>2</v>
      </c>
      <c r="E41" s="15" t="n">
        <f aca="false">C41*D41*12</f>
        <v>689188.32</v>
      </c>
      <c r="F41" s="15" t="n">
        <v>451910.49</v>
      </c>
      <c r="AMH41" s="0"/>
      <c r="AMI41" s="0"/>
      <c r="AMJ41" s="0"/>
    </row>
    <row r="42" s="4" customFormat="true" ht="62.65" hidden="false" customHeight="true" outlineLevel="0" collapsed="false">
      <c r="A42" s="7" t="n">
        <v>5</v>
      </c>
      <c r="B42" s="12" t="s">
        <v>76</v>
      </c>
      <c r="C42" s="13" t="n">
        <v>28716.18</v>
      </c>
      <c r="D42" s="24" t="s">
        <v>77</v>
      </c>
      <c r="E42" s="15" t="n">
        <f aca="false">(C42*1.37*6)+(C42*2.1*6)</f>
        <v>597870.8676</v>
      </c>
      <c r="F42" s="15" t="n">
        <v>501868.5</v>
      </c>
      <c r="AMH42" s="0"/>
      <c r="AMI42" s="0"/>
      <c r="AMJ42" s="0"/>
    </row>
    <row r="43" customFormat="false" ht="72.35" hidden="false" customHeight="true" outlineLevel="0" collapsed="false">
      <c r="A43" s="7" t="n">
        <v>6</v>
      </c>
      <c r="B43" s="12" t="s">
        <v>78</v>
      </c>
      <c r="C43" s="13" t="n">
        <v>28716.18</v>
      </c>
      <c r="D43" s="25" t="n">
        <v>1.75</v>
      </c>
      <c r="E43" s="15" t="n">
        <f aca="false">C43*D43*12</f>
        <v>603039.78</v>
      </c>
      <c r="F43" s="15" t="n">
        <v>657041</v>
      </c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</row>
    <row r="44" customFormat="false" ht="40.25" hidden="false" customHeight="true" outlineLevel="0" collapsed="false">
      <c r="A44" s="7" t="n">
        <v>7</v>
      </c>
      <c r="B44" s="12" t="s">
        <v>79</v>
      </c>
      <c r="C44" s="13" t="n">
        <v>28716.18</v>
      </c>
      <c r="D44" s="26" t="n">
        <v>1.05</v>
      </c>
      <c r="E44" s="15" t="n">
        <f aca="false">C44*D44*12</f>
        <v>361823.868</v>
      </c>
      <c r="F44" s="15" t="n">
        <v>65300</v>
      </c>
      <c r="G44" s="0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</row>
    <row r="45" customFormat="false" ht="54.45" hidden="false" customHeight="true" outlineLevel="0" collapsed="false">
      <c r="A45" s="7" t="n">
        <v>8</v>
      </c>
      <c r="B45" s="27" t="s">
        <v>80</v>
      </c>
      <c r="C45" s="19"/>
      <c r="D45" s="14"/>
      <c r="E45" s="19" t="n">
        <v>120000</v>
      </c>
      <c r="F45" s="19" t="n">
        <v>62605.64</v>
      </c>
      <c r="G45" s="0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</row>
    <row r="46" s="16" customFormat="true" ht="39.55" hidden="false" customHeight="true" outlineLevel="0" collapsed="false">
      <c r="A46" s="7" t="n">
        <v>9</v>
      </c>
      <c r="B46" s="12" t="s">
        <v>81</v>
      </c>
      <c r="C46" s="13" t="n">
        <v>23868.7</v>
      </c>
      <c r="D46" s="24" t="n">
        <v>0.59</v>
      </c>
      <c r="E46" s="15" t="n">
        <f aca="false">C46*D46*12</f>
        <v>168990.396</v>
      </c>
      <c r="F46" s="15" t="n">
        <v>169945.7</v>
      </c>
      <c r="AMD46" s="4"/>
      <c r="AME46" s="4"/>
      <c r="AMF46" s="4"/>
      <c r="AMG46" s="4"/>
      <c r="AMH46" s="0"/>
      <c r="AMI46" s="0"/>
      <c r="AMJ46" s="0"/>
    </row>
    <row r="47" s="4" customFormat="true" ht="26.85" hidden="false" customHeight="true" outlineLevel="0" collapsed="false">
      <c r="A47" s="7" t="n">
        <v>10</v>
      </c>
      <c r="B47" s="28" t="s">
        <v>82</v>
      </c>
      <c r="C47" s="13" t="n">
        <v>216</v>
      </c>
      <c r="D47" s="24" t="s">
        <v>83</v>
      </c>
      <c r="E47" s="15" t="n">
        <f aca="false">(C47*110*3)+(C47*135*9)</f>
        <v>333720</v>
      </c>
      <c r="F47" s="15" t="n">
        <v>294000</v>
      </c>
      <c r="AMH47" s="0"/>
      <c r="AMI47" s="0"/>
      <c r="AMJ47" s="0"/>
    </row>
    <row r="48" s="4" customFormat="true" ht="23.1" hidden="false" customHeight="true" outlineLevel="0" collapsed="false">
      <c r="A48" s="7" t="n">
        <v>11</v>
      </c>
      <c r="B48" s="28" t="s">
        <v>84</v>
      </c>
      <c r="C48" s="13" t="n">
        <v>368</v>
      </c>
      <c r="D48" s="24" t="n">
        <v>26</v>
      </c>
      <c r="E48" s="15" t="n">
        <f aca="false">C48*D48*12</f>
        <v>114816</v>
      </c>
      <c r="F48" s="15" t="n">
        <v>108786</v>
      </c>
      <c r="AMH48" s="0"/>
      <c r="AMI48" s="0"/>
      <c r="AMJ48" s="0"/>
    </row>
    <row r="49" customFormat="false" ht="21.6" hidden="false" customHeight="true" outlineLevel="0" collapsed="false">
      <c r="A49" s="7" t="n">
        <v>12</v>
      </c>
      <c r="B49" s="28" t="s">
        <v>85</v>
      </c>
      <c r="C49" s="13" t="n">
        <v>28716.18</v>
      </c>
      <c r="D49" s="26" t="s">
        <v>86</v>
      </c>
      <c r="E49" s="29" t="n">
        <v>2378376</v>
      </c>
      <c r="F49" s="29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</row>
    <row r="50" customFormat="false" ht="26.85" hidden="false" customHeight="true" outlineLevel="0" collapsed="false">
      <c r="A50" s="17" t="s">
        <v>87</v>
      </c>
      <c r="B50" s="23" t="s">
        <v>88</v>
      </c>
      <c r="C50" s="13"/>
      <c r="D50" s="26"/>
      <c r="E50" s="29"/>
      <c r="F50" s="29" t="n">
        <v>1338429.59</v>
      </c>
      <c r="G50" s="0"/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</row>
    <row r="51" customFormat="false" ht="74.6" hidden="false" customHeight="true" outlineLevel="0" collapsed="false">
      <c r="A51" s="17" t="s">
        <v>89</v>
      </c>
      <c r="B51" s="23" t="s">
        <v>90</v>
      </c>
      <c r="C51" s="13"/>
      <c r="D51" s="26"/>
      <c r="E51" s="29"/>
      <c r="F51" s="29" t="n">
        <v>1121592.03</v>
      </c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</row>
    <row r="52" customFormat="false" ht="29.85" hidden="false" customHeight="true" outlineLevel="0" collapsed="false">
      <c r="A52" s="7" t="n">
        <v>13</v>
      </c>
      <c r="B52" s="28" t="s">
        <v>91</v>
      </c>
      <c r="C52" s="13"/>
      <c r="D52" s="26"/>
      <c r="E52" s="29" t="n">
        <v>0</v>
      </c>
      <c r="F52" s="29" t="n">
        <v>0</v>
      </c>
      <c r="G52" s="0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</row>
    <row r="53" customFormat="false" ht="61.9" hidden="false" customHeight="true" outlineLevel="0" collapsed="false">
      <c r="A53" s="7" t="n">
        <v>14</v>
      </c>
      <c r="B53" s="12" t="s">
        <v>92</v>
      </c>
      <c r="C53" s="13"/>
      <c r="D53" s="24" t="n">
        <v>20</v>
      </c>
      <c r="E53" s="29" t="n">
        <v>2929050.36</v>
      </c>
      <c r="F53" s="29" t="n">
        <v>4374618.06</v>
      </c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</row>
    <row r="54" s="31" customFormat="true" ht="19.35" hidden="false" customHeight="true" outlineLevel="0" collapsed="false">
      <c r="A54" s="7"/>
      <c r="B54" s="30" t="s">
        <v>93</v>
      </c>
      <c r="C54" s="29"/>
      <c r="D54" s="26"/>
      <c r="E54" s="15" t="n">
        <f aca="false">E6+E17+E40+E41+E42+E43+E44+E45+E46+E47+E48+E49+E53</f>
        <v>17781126.9948</v>
      </c>
      <c r="F54" s="15" t="n">
        <f aca="false">F6+F17+F40+F41+F42+F43+F44+F45+F46+F47+F48+F50+F51+F52+F53</f>
        <v>18556916.71</v>
      </c>
      <c r="AMD54" s="4"/>
      <c r="AME54" s="4"/>
      <c r="AMF54" s="4"/>
      <c r="AMG54" s="4"/>
      <c r="AMH54" s="0"/>
      <c r="AMI54" s="0"/>
      <c r="AMJ54" s="0"/>
    </row>
    <row r="55" customFormat="false" ht="19.35" hidden="false" customHeight="true" outlineLevel="0" collapsed="false">
      <c r="A55" s="7"/>
      <c r="B55" s="28" t="s">
        <v>94</v>
      </c>
      <c r="C55" s="29"/>
      <c r="D55" s="26"/>
      <c r="E55" s="15" t="n">
        <v>2339186.51</v>
      </c>
      <c r="F55" s="15"/>
    </row>
    <row r="56" customFormat="false" ht="19.35" hidden="false" customHeight="true" outlineLevel="0" collapsed="false">
      <c r="A56" s="7"/>
      <c r="B56" s="28" t="s">
        <v>95</v>
      </c>
      <c r="C56" s="29"/>
      <c r="D56" s="26"/>
      <c r="E56" s="15" t="n">
        <v>20127251.73</v>
      </c>
      <c r="F56" s="15"/>
    </row>
    <row r="57" customFormat="false" ht="19.35" hidden="false" customHeight="true" outlineLevel="0" collapsed="false">
      <c r="A57" s="7"/>
      <c r="B57" s="28" t="s">
        <v>96</v>
      </c>
      <c r="C57" s="29"/>
      <c r="D57" s="26"/>
      <c r="E57" s="15" t="n">
        <v>20101555.69</v>
      </c>
      <c r="F57" s="15"/>
    </row>
    <row r="58" customFormat="false" ht="29.85" hidden="false" customHeight="true" outlineLevel="0" collapsed="false">
      <c r="A58" s="7"/>
      <c r="B58" s="12" t="s">
        <v>97</v>
      </c>
      <c r="C58" s="29"/>
      <c r="D58" s="26"/>
      <c r="E58" s="15" t="n">
        <v>191429.84</v>
      </c>
      <c r="F58" s="15"/>
    </row>
    <row r="59" customFormat="false" ht="29.85" hidden="false" customHeight="true" outlineLevel="0" collapsed="false">
      <c r="A59" s="7"/>
      <c r="B59" s="32" t="s">
        <v>98</v>
      </c>
      <c r="C59" s="33"/>
      <c r="D59" s="34"/>
      <c r="E59" s="35" t="n">
        <f aca="false">E55+E57+E58</f>
        <v>22632172.04</v>
      </c>
      <c r="F59" s="36"/>
    </row>
    <row r="60" customFormat="false" ht="29.85" hidden="false" customHeight="true" outlineLevel="0" collapsed="false">
      <c r="A60" s="7"/>
      <c r="B60" s="12" t="s">
        <v>99</v>
      </c>
      <c r="C60" s="29"/>
      <c r="D60" s="26"/>
      <c r="E60" s="15" t="n">
        <v>2176000.98</v>
      </c>
      <c r="F60" s="15"/>
    </row>
    <row r="61" customFormat="false" ht="19.35" hidden="false" customHeight="true" outlineLevel="0" collapsed="false">
      <c r="A61" s="7"/>
      <c r="B61" s="37" t="s">
        <v>100</v>
      </c>
      <c r="C61" s="33"/>
      <c r="D61" s="34"/>
      <c r="E61" s="35" t="n">
        <f aca="false">F54+E60</f>
        <v>20732917.69</v>
      </c>
      <c r="F61" s="36"/>
    </row>
    <row r="62" customFormat="false" ht="19.35" hidden="false" customHeight="true" outlineLevel="0" collapsed="false">
      <c r="A62" s="7"/>
      <c r="B62" s="28" t="s">
        <v>101</v>
      </c>
      <c r="C62" s="29"/>
      <c r="D62" s="26"/>
      <c r="E62" s="15" t="n">
        <v>2786241.33</v>
      </c>
      <c r="F62" s="15"/>
    </row>
  </sheetData>
  <mergeCells count="4">
    <mergeCell ref="A1:F1"/>
    <mergeCell ref="A2:F2"/>
    <mergeCell ref="A3:F3"/>
    <mergeCell ref="A4:F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LibreOffice/4.3.4.1$Windows_x86 LibreOffice_project/bc356b2f991740509f321d70e4512a6a54c5f243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2018-05-13T13:43:14Z</dcterms:created>
  <dc:language>ru-RU</dc:language>
  <dcterms:modified xsi:type="dcterms:W3CDTF">2018-05-13T13:43:44Z</dcterms:modified>
  <cp:revision>1</cp:revision>
</cp:coreProperties>
</file>